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suscz-my.sharepoint.com/personal/petr_nadvornik_ksus_cz/Documents/Plocha/VZ/20250801 Pozáruční servis tiskáren/"/>
    </mc:Choice>
  </mc:AlternateContent>
  <xr:revisionPtr revIDLastSave="16" documentId="8_{3224B798-9BBE-4C61-9B8F-08CDCBD39E0C}" xr6:coauthVersionLast="47" xr6:coauthVersionMax="47" xr10:uidLastSave="{6F390C04-60AE-4E4C-A906-309872366507}"/>
  <bookViews>
    <workbookView xWindow="32160" yWindow="2445" windowWidth="21600" windowHeight="11295" xr2:uid="{00000000-000D-0000-FFFF-FFFF00000000}"/>
  </bookViews>
  <sheets>
    <sheet name="KSUS Tiskárny" sheetId="1" r:id="rId1"/>
  </sheets>
  <definedNames>
    <definedName name="_xlnm._FilterDatabase" localSheetId="0" hidden="1">'KSUS Tiskárny'!$A$1:$G$1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0" i="1" l="1"/>
  <c r="D62" i="1" l="1"/>
  <c r="D61" i="1"/>
  <c r="D59" i="1"/>
  <c r="D57" i="1"/>
  <c r="D56" i="1"/>
  <c r="D63" i="1" l="1"/>
  <c r="F57" i="1"/>
  <c r="F63" i="1" s="1"/>
</calcChain>
</file>

<file path=xl/sharedStrings.xml><?xml version="1.0" encoding="utf-8"?>
<sst xmlns="http://schemas.openxmlformats.org/spreadsheetml/2006/main" count="102" uniqueCount="101">
  <si>
    <t>Typ tiskárny</t>
  </si>
  <si>
    <t>Pozáruční pravidelná údržba / paušální sazba bez DPH</t>
  </si>
  <si>
    <t xml:space="preserve">pozáruční servis, oprava / sazba bez DPH za 1hod. </t>
  </si>
  <si>
    <t>revize EZ dle ČSN 33 1600 ed.20/ paušální sazba bez DPH</t>
  </si>
  <si>
    <t>dopravné servisního technika / paušální sazba bez DPH</t>
  </si>
  <si>
    <t>Benešov</t>
  </si>
  <si>
    <t>Canon i-Sensys MF633Cdw</t>
  </si>
  <si>
    <t>Kyocera 1800+</t>
  </si>
  <si>
    <t>Čáslav</t>
  </si>
  <si>
    <t>Kladno</t>
  </si>
  <si>
    <t>Kolín</t>
  </si>
  <si>
    <t>Zebra GK420T</t>
  </si>
  <si>
    <t>Mělník</t>
  </si>
  <si>
    <t>HP OfficeJetPro L 7580</t>
  </si>
  <si>
    <t xml:space="preserve">Kyocera FS-1300D </t>
  </si>
  <si>
    <t xml:space="preserve">Xerox FS-1300D </t>
  </si>
  <si>
    <t>Kyocera Mita C8026N</t>
  </si>
  <si>
    <t>Xerox Phaser 7500</t>
  </si>
  <si>
    <t>Kyocera C5350DN</t>
  </si>
  <si>
    <t>Kyocera FS-1800+</t>
  </si>
  <si>
    <t>Xerox Phaser 6180mfp</t>
  </si>
  <si>
    <t>Mochov</t>
  </si>
  <si>
    <t>Mšeno</t>
  </si>
  <si>
    <t>Poděbrady</t>
  </si>
  <si>
    <t>Canon MF8300C</t>
  </si>
  <si>
    <t>HP Color LaserJet 5550 PCL 6</t>
  </si>
  <si>
    <t>Praha</t>
  </si>
  <si>
    <t>Příbram</t>
  </si>
  <si>
    <t>Epson Aculaser CX11N</t>
  </si>
  <si>
    <t>Rakovník</t>
  </si>
  <si>
    <t>Říčany</t>
  </si>
  <si>
    <t>HP Business Inkjet 1200</t>
  </si>
  <si>
    <t>HP LaserJet Pro M201dw</t>
  </si>
  <si>
    <t>Sedlčany</t>
  </si>
  <si>
    <t>Vlašim</t>
  </si>
  <si>
    <t>HP Color LaserJet CM1312nfi MFP</t>
  </si>
  <si>
    <t>Zbraslav</t>
  </si>
  <si>
    <t>Zajištění originálních dílů pro opravu dle aktuálního ceníku výrobce (nelze předem určit daný předmět opravy).</t>
  </si>
  <si>
    <t xml:space="preserve">Zajištění údržby, pozáručního servisu a oprav nejpozději do 2 pracovních dnů od objednání. </t>
  </si>
  <si>
    <t>Dodavatelská firma se zaručuje zajistit autorizovanými techniky a za použití originálních dílů výrobce zařízení, opravy, servis a údržby včetně revizí EZ dle platné ČSN, na všech tiskárnách, které jsou zadány a sepsány v příloze – viz. tabulka.</t>
  </si>
  <si>
    <t xml:space="preserve">Canon iR C3125i </t>
  </si>
  <si>
    <t>Canon MF637</t>
  </si>
  <si>
    <t>HP OfficeJet 6700</t>
  </si>
  <si>
    <t>HP OfficeJet 6500</t>
  </si>
  <si>
    <t>HP Officejet 6700 Premium</t>
  </si>
  <si>
    <t>HP Color LaserJet 273 MFP</t>
  </si>
  <si>
    <t>HP OfficeJet Pro 6830</t>
  </si>
  <si>
    <t>Canon iR C2380i</t>
  </si>
  <si>
    <t>Canon iR-ADV C3320i</t>
  </si>
  <si>
    <t>Canon iR-ADV C3325i</t>
  </si>
  <si>
    <t>Canon i-Sensys MF631CN</t>
  </si>
  <si>
    <t>Canon i-Sensys MF643Cdw</t>
  </si>
  <si>
    <t>Canon Maxify MB 2700</t>
  </si>
  <si>
    <t>Canon Maxify MB 2750</t>
  </si>
  <si>
    <t xml:space="preserve">Canon iR C3025i </t>
  </si>
  <si>
    <t>HP Color Laserjet 500 účetní</t>
  </si>
  <si>
    <t>HP Color LaserJet CP1515n</t>
  </si>
  <si>
    <t>Xerox Workcentre 3220</t>
  </si>
  <si>
    <t>Canon i-Sensys MF8300C</t>
  </si>
  <si>
    <t>HP OfficeJet Pro 6960 All-in-One</t>
  </si>
  <si>
    <t>Xerox Docuprint P8Ex</t>
  </si>
  <si>
    <t>Canon iR-ADV 3350i</t>
  </si>
  <si>
    <t>HP Color LaserJet 1600</t>
  </si>
  <si>
    <t xml:space="preserve">HP LaserJet 200 Color MFP M276n </t>
  </si>
  <si>
    <t xml:space="preserve">HP LaserJet 400 </t>
  </si>
  <si>
    <t>HP LaserJet 4250</t>
  </si>
  <si>
    <t>HP LaserJet 5100dtn</t>
  </si>
  <si>
    <t>HP LaserJet 4250n</t>
  </si>
  <si>
    <t>Středisko</t>
  </si>
  <si>
    <t>Jílové u Prahy</t>
  </si>
  <si>
    <t>Mnichovo Hradiště</t>
  </si>
  <si>
    <t>Městec Králové</t>
  </si>
  <si>
    <t>Olbramovice</t>
  </si>
  <si>
    <t>Celkový součet - cena pro porovnání uchazečů</t>
  </si>
  <si>
    <t>Odvoz a ekologické zlikvidování tiskárny, použitých částí stroje, náhradních dílů a spotřebního materiálu, cena za 100 kg</t>
  </si>
  <si>
    <t>2) Vzorové roční pozáruční servisní zásahy; váha 1</t>
  </si>
  <si>
    <t>předpoklad 30 zásahů za rok, uvažována průměrná cena za pozáruční servis, oprava v délce 2 h, vč. dopravy (uvažována průměrná cena za dopravné servisního technika), průměry jsou vážené</t>
  </si>
  <si>
    <t>váha pro výpočet</t>
  </si>
  <si>
    <t>1) Celková cena - prostý součet cen výkonů mimo likvidace odpadu a zmapování stavu; váha 3</t>
  </si>
  <si>
    <t>Předpoklad údržby všech tiskáren v počtu 70 ks, bez dopravy; uvažována průměrná cena za pozáruční pravidelnou údržbu, vážený průměr</t>
  </si>
  <si>
    <t>5) Prvotní zmapování stavu+označení štítky; váha 1</t>
  </si>
  <si>
    <t>Předpokládaná cena náhradních dílů na 1 rok (pevný předpoklad, neoceňovat)</t>
  </si>
  <si>
    <t>Prvotní zmapování stavu a výskytu tiskáren na všech střediscích, zhodnocení rentability budoucích oprav (cena za komplet, uplatněno při zahájení činnosti)</t>
  </si>
  <si>
    <t>Požadované služby budou fakturované vždy s potvrzeným dodacím či předávacím listem o provedené opravě/údržbě/servisu, který bude součástí zaslané faktury.</t>
  </si>
  <si>
    <t>Hodnotící kritéria:</t>
  </si>
  <si>
    <t>Jednotlivé předpokládané objemy plnění jsou pouze odhadem, v průběhu plnění může docházet k přesunu či změně množství  jednotlivých tiskáren na střediscích, může být potřeba odlišné čerpání prostředků na náhradní díly atd. Z toho důvodu může docházet k přesunu předpokládaných množství a financí mezi jednotlivými položkami až do výše celkové ceny služeb.</t>
  </si>
  <si>
    <t>Označení tiskáren evidenčními štítky dodavatele s unikátním QR kódem pro online objednání servisu a usnadnění identifikace, vč. pravidelné obnovy a doplnění štítků na nové tiskárny v průběhu trvání smlouvy (cena za komplet, uplatněno při zahájení činnosti)</t>
  </si>
  <si>
    <t>Předpokládané náklady na 4 roky</t>
  </si>
  <si>
    <t>Canon iR-ADV DX C3922i</t>
  </si>
  <si>
    <t>Canon iR-ADV DX C3926i</t>
  </si>
  <si>
    <t>Benátky nad Jizerou</t>
  </si>
  <si>
    <t>Králův Dvůr - Popovice</t>
  </si>
  <si>
    <t>Nové Strašecí</t>
  </si>
  <si>
    <t>Rudná u Prahy</t>
  </si>
  <si>
    <t>Říčany II</t>
  </si>
  <si>
    <t>Slaný (u ploché dráhy)</t>
  </si>
  <si>
    <t>Strnady</t>
  </si>
  <si>
    <t>4) Likvidace odpadu (dílů, tonerů a tiskáren) přibližně 300 kg/rok; váha 1</t>
  </si>
  <si>
    <t>3) Vzorová pravidelná údržba 1x za půl roku; váha kritéria 1</t>
  </si>
  <si>
    <t>Předpokládané roční servisní náklady</t>
  </si>
  <si>
    <t>Celková cena služeb (4 roky) vč. náhr. dílů, likvidace a prvotních nákladů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</si>
</sst>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66CCFF"/>
        <bgColor indexed="64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3" borderId="2" applyNumberFormat="0" applyFont="0" applyAlignment="0" applyProtection="0"/>
    <xf numFmtId="44" fontId="3" fillId="0" borderId="0" applyFont="0" applyFill="0" applyBorder="0" applyAlignment="0" applyProtection="0"/>
  </cellStyleXfs>
  <cellXfs count="43">
    <xf numFmtId="0" fontId="0" fillId="0" borderId="0" xfId="0"/>
    <xf numFmtId="0" fontId="0" fillId="0" borderId="1" xfId="2" applyFont="1" applyFill="1" applyBorder="1"/>
    <xf numFmtId="0" fontId="0" fillId="0" borderId="0" xfId="2" applyFont="1" applyFill="1" applyBorder="1"/>
    <xf numFmtId="44" fontId="0" fillId="0" borderId="0" xfId="3" applyFont="1" applyAlignment="1">
      <alignment horizontal="center"/>
    </xf>
    <xf numFmtId="44" fontId="0" fillId="0" borderId="0" xfId="3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4" fontId="2" fillId="2" borderId="1" xfId="3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42" fontId="2" fillId="2" borderId="1" xfId="0" applyNumberFormat="1" applyFont="1" applyFill="1" applyBorder="1" applyAlignment="1">
      <alignment horizontal="center" wrapText="1"/>
    </xf>
    <xf numFmtId="44" fontId="0" fillId="4" borderId="4" xfId="3" applyFont="1" applyFill="1" applyBorder="1" applyAlignment="1">
      <alignment horizontal="center"/>
    </xf>
    <xf numFmtId="0" fontId="0" fillId="0" borderId="3" xfId="2" applyFont="1" applyFill="1" applyBorder="1"/>
    <xf numFmtId="0" fontId="2" fillId="5" borderId="0" xfId="0" applyFont="1" applyFill="1" applyAlignment="1">
      <alignment horizontal="right"/>
    </xf>
    <xf numFmtId="42" fontId="0" fillId="4" borderId="1" xfId="0" applyNumberFormat="1" applyFill="1" applyBorder="1"/>
    <xf numFmtId="42" fontId="0" fillId="4" borderId="1" xfId="0" applyNumberFormat="1" applyFill="1" applyBorder="1" applyAlignment="1">
      <alignment wrapText="1"/>
    </xf>
    <xf numFmtId="0" fontId="0" fillId="0" borderId="1" xfId="0" applyBorder="1"/>
    <xf numFmtId="0" fontId="5" fillId="0" borderId="0" xfId="1" applyFont="1"/>
    <xf numFmtId="0" fontId="0" fillId="0" borderId="0" xfId="0" applyAlignment="1">
      <alignment horizontal="left"/>
    </xf>
    <xf numFmtId="42" fontId="0" fillId="2" borderId="0" xfId="0" applyNumberFormat="1" applyFill="1"/>
    <xf numFmtId="42" fontId="0" fillId="0" borderId="0" xfId="0" applyNumberFormat="1"/>
    <xf numFmtId="0" fontId="6" fillId="0" borderId="0" xfId="0" applyFont="1" applyAlignment="1">
      <alignment vertical="top"/>
    </xf>
    <xf numFmtId="0" fontId="7" fillId="0" borderId="0" xfId="1" applyFont="1"/>
    <xf numFmtId="0" fontId="8" fillId="0" borderId="0" xfId="1" applyFont="1"/>
    <xf numFmtId="44" fontId="8" fillId="2" borderId="0" xfId="1" applyNumberFormat="1" applyFont="1" applyFill="1"/>
    <xf numFmtId="0" fontId="8" fillId="0" borderId="0" xfId="1" applyFont="1" applyAlignment="1">
      <alignment horizontal="left" wrapText="1"/>
    </xf>
    <xf numFmtId="0" fontId="7" fillId="0" borderId="0" xfId="1" applyFont="1" applyAlignment="1">
      <alignment horizontal="left"/>
    </xf>
    <xf numFmtId="0" fontId="8" fillId="0" borderId="0" xfId="1" applyFont="1" applyAlignment="1">
      <alignment wrapText="1"/>
    </xf>
    <xf numFmtId="0" fontId="9" fillId="0" borderId="0" xfId="1" applyFont="1"/>
    <xf numFmtId="44" fontId="7" fillId="2" borderId="0" xfId="1" applyNumberFormat="1" applyFont="1" applyFill="1"/>
    <xf numFmtId="0" fontId="0" fillId="0" borderId="5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2" fillId="5" borderId="0" xfId="0" applyFont="1" applyFill="1" applyAlignment="1">
      <alignment horizontal="right"/>
    </xf>
    <xf numFmtId="44" fontId="2" fillId="5" borderId="0" xfId="0" applyNumberFormat="1" applyFont="1" applyFill="1" applyAlignment="1">
      <alignment horizontal="right" vertical="top"/>
    </xf>
    <xf numFmtId="0" fontId="6" fillId="0" borderId="0" xfId="0" applyFont="1" applyAlignment="1">
      <alignment horizontal="left" vertical="top" wrapText="1"/>
    </xf>
    <xf numFmtId="0" fontId="8" fillId="0" borderId="0" xfId="1" applyFont="1" applyAlignment="1">
      <alignment horizontal="left" wrapText="1"/>
    </xf>
    <xf numFmtId="0" fontId="7" fillId="0" borderId="0" xfId="1" applyFont="1" applyAlignment="1">
      <alignment horizontal="left" wrapText="1"/>
    </xf>
    <xf numFmtId="0" fontId="0" fillId="0" borderId="5" xfId="0" applyBorder="1" applyAlignment="1">
      <alignment horizontal="left"/>
    </xf>
    <xf numFmtId="0" fontId="0" fillId="0" borderId="0" xfId="0" applyAlignment="1">
      <alignment horizontal="left"/>
    </xf>
    <xf numFmtId="44" fontId="4" fillId="5" borderId="9" xfId="0" applyNumberFormat="1" applyFont="1" applyFill="1" applyBorder="1" applyAlignment="1">
      <alignment horizontal="right"/>
    </xf>
    <xf numFmtId="44" fontId="4" fillId="5" borderId="4" xfId="0" applyNumberFormat="1" applyFont="1" applyFill="1" applyBorder="1" applyAlignment="1">
      <alignment horizontal="right"/>
    </xf>
    <xf numFmtId="0" fontId="4" fillId="5" borderId="6" xfId="0" applyFont="1" applyFill="1" applyBorder="1" applyAlignment="1">
      <alignment horizontal="right" wrapText="1"/>
    </xf>
    <xf numFmtId="0" fontId="4" fillId="5" borderId="7" xfId="0" applyFont="1" applyFill="1" applyBorder="1" applyAlignment="1">
      <alignment horizontal="right" wrapText="1"/>
    </xf>
    <xf numFmtId="0" fontId="4" fillId="5" borderId="5" xfId="0" applyFont="1" applyFill="1" applyBorder="1" applyAlignment="1">
      <alignment horizontal="right" wrapText="1"/>
    </xf>
    <xf numFmtId="0" fontId="4" fillId="5" borderId="8" xfId="0" applyFont="1" applyFill="1" applyBorder="1" applyAlignment="1">
      <alignment horizontal="right" wrapText="1"/>
    </xf>
  </cellXfs>
  <cellStyles count="4">
    <cellStyle name="Měna" xfId="3" builtinId="4"/>
    <cellStyle name="Normální" xfId="0" builtinId="0"/>
    <cellStyle name="Normální 2" xfId="1" xr:uid="{00000000-0005-0000-0000-000002000000}"/>
    <cellStyle name="Poznámka" xfId="2" builtinId="10"/>
  </cellStyles>
  <dxfs count="0"/>
  <tableStyles count="0" defaultTableStyle="TableStyleMedium2" defaultPivotStyle="PivotStyleLight16"/>
  <colors>
    <mruColors>
      <color rgb="FF66CCFF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9"/>
  <sheetViews>
    <sheetView tabSelected="1" topLeftCell="A50" workbookViewId="0">
      <selection activeCell="F63" sqref="F63:G63"/>
    </sheetView>
  </sheetViews>
  <sheetFormatPr defaultRowHeight="15" x14ac:dyDescent="0.25"/>
  <cols>
    <col min="1" max="1" width="30.5703125" customWidth="1"/>
    <col min="2" max="2" width="34.85546875" customWidth="1"/>
    <col min="3" max="3" width="26.7109375" style="3" customWidth="1"/>
    <col min="4" max="4" width="21.140625" style="18" customWidth="1"/>
    <col min="5" max="5" width="5.85546875" hidden="1" customWidth="1"/>
    <col min="6" max="6" width="16.5703125" customWidth="1"/>
    <col min="7" max="7" width="25.140625" customWidth="1"/>
    <col min="8" max="8" width="6.42578125" hidden="1" customWidth="1"/>
  </cols>
  <sheetData>
    <row r="1" spans="1:8" ht="42.6" customHeight="1" x14ac:dyDescent="0.25">
      <c r="A1" s="5" t="s">
        <v>0</v>
      </c>
      <c r="B1" s="6" t="s">
        <v>1</v>
      </c>
      <c r="C1" s="8" t="s">
        <v>2</v>
      </c>
      <c r="D1" s="7" t="s">
        <v>3</v>
      </c>
      <c r="E1" t="s">
        <v>77</v>
      </c>
      <c r="F1" s="5" t="s">
        <v>68</v>
      </c>
      <c r="G1" s="6" t="s">
        <v>4</v>
      </c>
      <c r="H1" t="s">
        <v>77</v>
      </c>
    </row>
    <row r="2" spans="1:8" x14ac:dyDescent="0.25">
      <c r="A2" s="10" t="s">
        <v>61</v>
      </c>
      <c r="B2" s="9"/>
      <c r="C2" s="12"/>
      <c r="D2" s="12"/>
      <c r="E2">
        <v>1</v>
      </c>
      <c r="F2" s="10" t="s">
        <v>90</v>
      </c>
      <c r="G2" s="13"/>
      <c r="H2">
        <v>1</v>
      </c>
    </row>
    <row r="3" spans="1:8" x14ac:dyDescent="0.25">
      <c r="A3" s="14" t="s">
        <v>47</v>
      </c>
      <c r="B3" s="9"/>
      <c r="C3" s="12"/>
      <c r="D3" s="12"/>
      <c r="E3">
        <v>1</v>
      </c>
      <c r="F3" s="14" t="s">
        <v>5</v>
      </c>
      <c r="G3" s="13"/>
      <c r="H3">
        <v>1</v>
      </c>
    </row>
    <row r="4" spans="1:8" x14ac:dyDescent="0.25">
      <c r="A4" s="14" t="s">
        <v>54</v>
      </c>
      <c r="B4" s="9"/>
      <c r="C4" s="12"/>
      <c r="D4" s="12"/>
      <c r="E4">
        <v>2</v>
      </c>
      <c r="F4" s="14" t="s">
        <v>8</v>
      </c>
      <c r="G4" s="13"/>
      <c r="H4">
        <v>1</v>
      </c>
    </row>
    <row r="5" spans="1:8" x14ac:dyDescent="0.25">
      <c r="A5" s="14" t="s">
        <v>40</v>
      </c>
      <c r="B5" s="9"/>
      <c r="C5" s="12"/>
      <c r="D5" s="12"/>
      <c r="E5">
        <v>5</v>
      </c>
      <c r="F5" s="14" t="s">
        <v>69</v>
      </c>
      <c r="G5" s="13"/>
      <c r="H5">
        <v>1</v>
      </c>
    </row>
    <row r="6" spans="1:8" x14ac:dyDescent="0.25">
      <c r="A6" s="1" t="s">
        <v>48</v>
      </c>
      <c r="B6" s="9"/>
      <c r="C6" s="12"/>
      <c r="D6" s="12"/>
      <c r="E6">
        <v>1</v>
      </c>
      <c r="F6" s="1" t="s">
        <v>9</v>
      </c>
      <c r="G6" s="13"/>
      <c r="H6">
        <v>2</v>
      </c>
    </row>
    <row r="7" spans="1:8" x14ac:dyDescent="0.25">
      <c r="A7" s="14" t="s">
        <v>49</v>
      </c>
      <c r="B7" s="9"/>
      <c r="C7" s="12"/>
      <c r="D7" s="12"/>
      <c r="E7">
        <v>3</v>
      </c>
      <c r="F7" s="14" t="s">
        <v>10</v>
      </c>
      <c r="G7" s="13"/>
      <c r="H7">
        <v>3</v>
      </c>
    </row>
    <row r="8" spans="1:8" x14ac:dyDescent="0.25">
      <c r="A8" s="14" t="s">
        <v>88</v>
      </c>
      <c r="B8" s="9"/>
      <c r="C8" s="12"/>
      <c r="D8" s="12"/>
      <c r="E8">
        <v>1</v>
      </c>
      <c r="F8" s="14" t="s">
        <v>91</v>
      </c>
      <c r="G8" s="13"/>
      <c r="H8">
        <v>1</v>
      </c>
    </row>
    <row r="9" spans="1:8" x14ac:dyDescent="0.25">
      <c r="A9" s="14" t="s">
        <v>89</v>
      </c>
      <c r="B9" s="9"/>
      <c r="C9" s="12"/>
      <c r="D9" s="12"/>
      <c r="E9">
        <v>1</v>
      </c>
      <c r="F9" s="14" t="s">
        <v>12</v>
      </c>
      <c r="G9" s="13"/>
      <c r="H9">
        <v>1</v>
      </c>
    </row>
    <row r="10" spans="1:8" x14ac:dyDescent="0.25">
      <c r="A10" s="14" t="s">
        <v>50</v>
      </c>
      <c r="B10" s="9"/>
      <c r="C10" s="12"/>
      <c r="D10" s="12"/>
      <c r="E10">
        <v>1</v>
      </c>
      <c r="F10" s="14" t="s">
        <v>71</v>
      </c>
      <c r="G10" s="13"/>
      <c r="H10">
        <v>1</v>
      </c>
    </row>
    <row r="11" spans="1:8" x14ac:dyDescent="0.25">
      <c r="A11" s="14" t="s">
        <v>6</v>
      </c>
      <c r="B11" s="9"/>
      <c r="C11" s="12"/>
      <c r="D11" s="12"/>
      <c r="E11">
        <v>1</v>
      </c>
      <c r="F11" s="14" t="s">
        <v>70</v>
      </c>
      <c r="G11" s="13"/>
      <c r="H11">
        <v>3</v>
      </c>
    </row>
    <row r="12" spans="1:8" x14ac:dyDescent="0.25">
      <c r="A12" s="14" t="s">
        <v>51</v>
      </c>
      <c r="B12" s="9"/>
      <c r="C12" s="12"/>
      <c r="D12" s="12"/>
      <c r="E12">
        <v>3</v>
      </c>
      <c r="F12" s="14" t="s">
        <v>21</v>
      </c>
      <c r="G12" s="13"/>
      <c r="H12">
        <v>1</v>
      </c>
    </row>
    <row r="13" spans="1:8" x14ac:dyDescent="0.25">
      <c r="A13" s="14" t="s">
        <v>58</v>
      </c>
      <c r="B13" s="9"/>
      <c r="C13" s="12"/>
      <c r="D13" s="12"/>
      <c r="E13">
        <v>1</v>
      </c>
      <c r="F13" s="14" t="s">
        <v>22</v>
      </c>
      <c r="G13" s="13"/>
      <c r="H13">
        <v>1</v>
      </c>
    </row>
    <row r="14" spans="1:8" x14ac:dyDescent="0.25">
      <c r="A14" s="14" t="s">
        <v>52</v>
      </c>
      <c r="B14" s="9"/>
      <c r="C14" s="12"/>
      <c r="D14" s="12"/>
      <c r="E14">
        <v>1</v>
      </c>
      <c r="F14" s="14" t="s">
        <v>92</v>
      </c>
      <c r="G14" s="13"/>
      <c r="H14">
        <v>1</v>
      </c>
    </row>
    <row r="15" spans="1:8" x14ac:dyDescent="0.25">
      <c r="A15" s="14" t="s">
        <v>53</v>
      </c>
      <c r="B15" s="9"/>
      <c r="C15" s="12"/>
      <c r="D15" s="12"/>
      <c r="E15">
        <v>1</v>
      </c>
      <c r="F15" s="14" t="s">
        <v>72</v>
      </c>
      <c r="G15" s="13"/>
      <c r="H15">
        <v>2</v>
      </c>
    </row>
    <row r="16" spans="1:8" x14ac:dyDescent="0.25">
      <c r="A16" s="14" t="s">
        <v>41</v>
      </c>
      <c r="B16" s="9"/>
      <c r="C16" s="12"/>
      <c r="D16" s="12"/>
      <c r="E16">
        <v>1</v>
      </c>
      <c r="F16" s="14" t="s">
        <v>23</v>
      </c>
      <c r="G16" s="13"/>
      <c r="H16">
        <v>1</v>
      </c>
    </row>
    <row r="17" spans="1:8" x14ac:dyDescent="0.25">
      <c r="A17" s="14" t="s">
        <v>24</v>
      </c>
      <c r="B17" s="9"/>
      <c r="C17" s="12"/>
      <c r="D17" s="12"/>
      <c r="E17">
        <v>1</v>
      </c>
      <c r="F17" s="14" t="s">
        <v>26</v>
      </c>
      <c r="G17" s="13"/>
      <c r="H17">
        <v>2</v>
      </c>
    </row>
    <row r="18" spans="1:8" x14ac:dyDescent="0.25">
      <c r="A18" s="14" t="s">
        <v>28</v>
      </c>
      <c r="B18" s="9"/>
      <c r="C18" s="12"/>
      <c r="D18" s="12"/>
      <c r="E18">
        <v>1</v>
      </c>
      <c r="F18" s="14" t="s">
        <v>27</v>
      </c>
      <c r="G18" s="13"/>
      <c r="H18">
        <v>1</v>
      </c>
    </row>
    <row r="19" spans="1:8" x14ac:dyDescent="0.25">
      <c r="A19" s="14" t="s">
        <v>31</v>
      </c>
      <c r="B19" s="9"/>
      <c r="C19" s="12"/>
      <c r="D19" s="12"/>
      <c r="E19">
        <v>1</v>
      </c>
      <c r="F19" s="1" t="s">
        <v>29</v>
      </c>
      <c r="G19" s="13"/>
      <c r="H19">
        <v>1</v>
      </c>
    </row>
    <row r="20" spans="1:8" x14ac:dyDescent="0.25">
      <c r="A20" s="14" t="s">
        <v>62</v>
      </c>
      <c r="B20" s="9"/>
      <c r="C20" s="12"/>
      <c r="D20" s="12"/>
      <c r="E20">
        <v>1</v>
      </c>
      <c r="F20" s="14" t="s">
        <v>93</v>
      </c>
      <c r="G20" s="13"/>
      <c r="H20">
        <v>1</v>
      </c>
    </row>
    <row r="21" spans="1:8" x14ac:dyDescent="0.25">
      <c r="A21" s="1" t="s">
        <v>45</v>
      </c>
      <c r="B21" s="9"/>
      <c r="C21" s="12"/>
      <c r="D21" s="12"/>
      <c r="E21">
        <v>1</v>
      </c>
      <c r="F21" s="14" t="s">
        <v>30</v>
      </c>
      <c r="G21" s="13"/>
      <c r="H21">
        <v>4</v>
      </c>
    </row>
    <row r="22" spans="1:8" x14ac:dyDescent="0.25">
      <c r="A22" s="14" t="s">
        <v>55</v>
      </c>
      <c r="B22" s="9"/>
      <c r="C22" s="12"/>
      <c r="D22" s="12"/>
      <c r="E22">
        <v>1</v>
      </c>
      <c r="F22" s="14" t="s">
        <v>94</v>
      </c>
      <c r="G22" s="13"/>
      <c r="H22">
        <v>1</v>
      </c>
    </row>
    <row r="23" spans="1:8" x14ac:dyDescent="0.25">
      <c r="A23" s="14" t="s">
        <v>25</v>
      </c>
      <c r="B23" s="9"/>
      <c r="C23" s="12"/>
      <c r="D23" s="12"/>
      <c r="E23">
        <v>1</v>
      </c>
      <c r="F23" s="14" t="s">
        <v>33</v>
      </c>
      <c r="G23" s="13"/>
      <c r="H23">
        <v>1</v>
      </c>
    </row>
    <row r="24" spans="1:8" x14ac:dyDescent="0.25">
      <c r="A24" s="14" t="s">
        <v>35</v>
      </c>
      <c r="B24" s="9"/>
      <c r="C24" s="12"/>
      <c r="D24" s="12"/>
      <c r="E24">
        <v>5</v>
      </c>
      <c r="F24" s="14" t="s">
        <v>95</v>
      </c>
      <c r="G24" s="13"/>
      <c r="H24">
        <v>1</v>
      </c>
    </row>
    <row r="25" spans="1:8" x14ac:dyDescent="0.25">
      <c r="A25" s="14" t="s">
        <v>56</v>
      </c>
      <c r="B25" s="9"/>
      <c r="C25" s="12"/>
      <c r="D25" s="12"/>
      <c r="E25">
        <v>3</v>
      </c>
      <c r="F25" s="1" t="s">
        <v>96</v>
      </c>
      <c r="G25" s="13"/>
      <c r="H25">
        <v>1</v>
      </c>
    </row>
    <row r="26" spans="1:8" x14ac:dyDescent="0.25">
      <c r="A26" s="14" t="s">
        <v>32</v>
      </c>
      <c r="B26" s="9"/>
      <c r="C26" s="12"/>
      <c r="D26" s="12"/>
      <c r="E26">
        <v>1</v>
      </c>
      <c r="F26" s="14" t="s">
        <v>34</v>
      </c>
      <c r="G26" s="13"/>
      <c r="H26">
        <v>2</v>
      </c>
    </row>
    <row r="27" spans="1:8" x14ac:dyDescent="0.25">
      <c r="A27" s="1" t="s">
        <v>63</v>
      </c>
      <c r="B27" s="9"/>
      <c r="C27" s="12"/>
      <c r="D27" s="12"/>
      <c r="E27">
        <v>1</v>
      </c>
      <c r="F27" s="1" t="s">
        <v>36</v>
      </c>
      <c r="G27" s="13"/>
      <c r="H27">
        <v>1</v>
      </c>
    </row>
    <row r="28" spans="1:8" x14ac:dyDescent="0.25">
      <c r="A28" s="14" t="s">
        <v>64</v>
      </c>
      <c r="B28" s="9"/>
      <c r="C28" s="12"/>
      <c r="D28" s="12"/>
      <c r="E28">
        <v>1</v>
      </c>
    </row>
    <row r="29" spans="1:8" x14ac:dyDescent="0.25">
      <c r="A29" s="1" t="s">
        <v>65</v>
      </c>
      <c r="B29" s="9"/>
      <c r="C29" s="12"/>
      <c r="D29" s="12"/>
      <c r="E29">
        <v>1</v>
      </c>
    </row>
    <row r="30" spans="1:8" x14ac:dyDescent="0.25">
      <c r="A30" s="14" t="s">
        <v>66</v>
      </c>
      <c r="B30" s="9"/>
      <c r="C30" s="12"/>
      <c r="D30" s="12"/>
      <c r="E30">
        <v>1</v>
      </c>
    </row>
    <row r="31" spans="1:8" x14ac:dyDescent="0.25">
      <c r="A31" s="14" t="s">
        <v>67</v>
      </c>
      <c r="B31" s="9"/>
      <c r="C31" s="12"/>
      <c r="D31" s="12"/>
      <c r="E31">
        <v>1</v>
      </c>
    </row>
    <row r="32" spans="1:8" x14ac:dyDescent="0.25">
      <c r="A32" s="14" t="s">
        <v>43</v>
      </c>
      <c r="B32" s="9"/>
      <c r="C32" s="12"/>
      <c r="D32" s="12"/>
      <c r="E32">
        <v>1</v>
      </c>
    </row>
    <row r="33" spans="1:5" x14ac:dyDescent="0.25">
      <c r="A33" s="14" t="s">
        <v>42</v>
      </c>
      <c r="B33" s="9"/>
      <c r="C33" s="12"/>
      <c r="D33" s="12"/>
      <c r="E33">
        <v>1</v>
      </c>
    </row>
    <row r="34" spans="1:5" x14ac:dyDescent="0.25">
      <c r="A34" s="14" t="s">
        <v>44</v>
      </c>
      <c r="B34" s="9"/>
      <c r="C34" s="12"/>
      <c r="D34" s="12"/>
      <c r="E34">
        <v>1</v>
      </c>
    </row>
    <row r="35" spans="1:5" x14ac:dyDescent="0.25">
      <c r="A35" s="14" t="s">
        <v>46</v>
      </c>
      <c r="B35" s="9"/>
      <c r="C35" s="12"/>
      <c r="D35" s="12"/>
      <c r="E35">
        <v>1</v>
      </c>
    </row>
    <row r="36" spans="1:5" x14ac:dyDescent="0.25">
      <c r="A36" s="14" t="s">
        <v>59</v>
      </c>
      <c r="B36" s="9"/>
      <c r="C36" s="12"/>
      <c r="D36" s="12"/>
      <c r="E36">
        <v>3</v>
      </c>
    </row>
    <row r="37" spans="1:5" x14ac:dyDescent="0.25">
      <c r="A37" s="14" t="s">
        <v>13</v>
      </c>
      <c r="B37" s="9"/>
      <c r="C37" s="12"/>
      <c r="D37" s="12"/>
      <c r="E37">
        <v>1</v>
      </c>
    </row>
    <row r="38" spans="1:5" x14ac:dyDescent="0.25">
      <c r="A38" s="14" t="s">
        <v>7</v>
      </c>
      <c r="B38" s="9"/>
      <c r="C38" s="12"/>
      <c r="D38" s="12"/>
      <c r="E38">
        <v>1</v>
      </c>
    </row>
    <row r="39" spans="1:5" x14ac:dyDescent="0.25">
      <c r="A39" s="14" t="s">
        <v>18</v>
      </c>
      <c r="B39" s="9"/>
      <c r="C39" s="12"/>
      <c r="D39" s="12"/>
      <c r="E39">
        <v>1</v>
      </c>
    </row>
    <row r="40" spans="1:5" x14ac:dyDescent="0.25">
      <c r="A40" s="14" t="s">
        <v>14</v>
      </c>
      <c r="B40" s="9"/>
      <c r="C40" s="12"/>
      <c r="D40" s="12"/>
      <c r="E40">
        <v>1</v>
      </c>
    </row>
    <row r="41" spans="1:5" x14ac:dyDescent="0.25">
      <c r="A41" s="14" t="s">
        <v>19</v>
      </c>
      <c r="B41" s="9"/>
      <c r="C41" s="12"/>
      <c r="D41" s="12"/>
      <c r="E41">
        <v>1</v>
      </c>
    </row>
    <row r="42" spans="1:5" x14ac:dyDescent="0.25">
      <c r="A42" s="14" t="s">
        <v>16</v>
      </c>
      <c r="B42" s="9"/>
      <c r="C42" s="12"/>
      <c r="D42" s="12"/>
      <c r="E42">
        <v>1</v>
      </c>
    </row>
    <row r="43" spans="1:5" x14ac:dyDescent="0.25">
      <c r="A43" s="14" t="s">
        <v>60</v>
      </c>
      <c r="B43" s="9"/>
      <c r="C43" s="12"/>
      <c r="D43" s="12"/>
      <c r="E43">
        <v>1</v>
      </c>
    </row>
    <row r="44" spans="1:5" x14ac:dyDescent="0.25">
      <c r="A44" s="14" t="s">
        <v>15</v>
      </c>
      <c r="B44" s="9"/>
      <c r="C44" s="12"/>
      <c r="D44" s="12"/>
      <c r="E44">
        <v>1</v>
      </c>
    </row>
    <row r="45" spans="1:5" x14ac:dyDescent="0.25">
      <c r="A45" s="14" t="s">
        <v>20</v>
      </c>
      <c r="B45" s="9"/>
      <c r="C45" s="12"/>
      <c r="D45" s="12"/>
      <c r="E45">
        <v>1</v>
      </c>
    </row>
    <row r="46" spans="1:5" x14ac:dyDescent="0.25">
      <c r="A46" s="14" t="s">
        <v>17</v>
      </c>
      <c r="B46" s="9"/>
      <c r="C46" s="12"/>
      <c r="D46" s="12"/>
      <c r="E46">
        <v>1</v>
      </c>
    </row>
    <row r="47" spans="1:5" x14ac:dyDescent="0.25">
      <c r="A47" s="14" t="s">
        <v>57</v>
      </c>
      <c r="B47" s="9"/>
      <c r="C47" s="12"/>
      <c r="D47" s="12"/>
      <c r="E47">
        <v>2</v>
      </c>
    </row>
    <row r="48" spans="1:5" x14ac:dyDescent="0.25">
      <c r="A48" s="14" t="s">
        <v>11</v>
      </c>
      <c r="B48" s="9"/>
      <c r="C48" s="12"/>
      <c r="D48" s="12"/>
      <c r="E48">
        <v>1</v>
      </c>
    </row>
    <row r="49" spans="1:7" x14ac:dyDescent="0.25">
      <c r="A49" s="15"/>
      <c r="B49" s="15"/>
      <c r="C49" s="15"/>
      <c r="D49" s="15"/>
    </row>
    <row r="50" spans="1:7" ht="30" customHeight="1" x14ac:dyDescent="0.25">
      <c r="A50" s="28" t="s">
        <v>82</v>
      </c>
      <c r="B50" s="29"/>
      <c r="C50" s="29"/>
      <c r="D50" s="29"/>
      <c r="F50" s="12"/>
    </row>
    <row r="51" spans="1:7" ht="45.75" customHeight="1" x14ac:dyDescent="0.25">
      <c r="A51" s="28" t="s">
        <v>86</v>
      </c>
      <c r="B51" s="29"/>
      <c r="C51" s="29"/>
      <c r="D51" s="29"/>
      <c r="F51" s="12"/>
    </row>
    <row r="52" spans="1:7" x14ac:dyDescent="0.25">
      <c r="A52" s="35" t="s">
        <v>74</v>
      </c>
      <c r="B52" s="36"/>
      <c r="C52" s="36"/>
      <c r="D52" s="36"/>
      <c r="F52" s="12"/>
    </row>
    <row r="53" spans="1:7" x14ac:dyDescent="0.25">
      <c r="A53" s="16" t="s">
        <v>81</v>
      </c>
      <c r="B53" s="16"/>
      <c r="C53" s="16"/>
      <c r="D53" s="16"/>
      <c r="F53" s="17">
        <v>300000</v>
      </c>
    </row>
    <row r="54" spans="1:7" x14ac:dyDescent="0.25">
      <c r="B54" s="2"/>
      <c r="C54" s="4"/>
    </row>
    <row r="55" spans="1:7" x14ac:dyDescent="0.25">
      <c r="A55" s="20" t="s">
        <v>84</v>
      </c>
      <c r="B55" s="21"/>
      <c r="C55" s="21"/>
      <c r="D55" s="21"/>
    </row>
    <row r="56" spans="1:7" x14ac:dyDescent="0.25">
      <c r="A56" s="20" t="s">
        <v>78</v>
      </c>
      <c r="B56" s="21"/>
      <c r="C56" s="21"/>
      <c r="D56" s="22">
        <f>SUM(B2:D48)+SUM(G2:G27)</f>
        <v>0</v>
      </c>
      <c r="F56" s="30" t="s">
        <v>99</v>
      </c>
      <c r="G56" s="30"/>
    </row>
    <row r="57" spans="1:7" x14ac:dyDescent="0.25">
      <c r="A57" s="20" t="s">
        <v>75</v>
      </c>
      <c r="B57" s="21"/>
      <c r="C57" s="21"/>
      <c r="D57" s="22">
        <f>30*2*(SUMPRODUCT(E2:E48,C2:C48)/SUM(E2:E48))+30*(SUMPRODUCT(H2:H27,G2:G27)/SUM(H2:H27))</f>
        <v>0</v>
      </c>
      <c r="F57" s="31">
        <f>D57+(D59+SUM(G2:G27))*2+0.5*(SUM(D2:D48))+D61</f>
        <v>0</v>
      </c>
      <c r="G57" s="31"/>
    </row>
    <row r="58" spans="1:7" ht="30" customHeight="1" x14ac:dyDescent="0.25">
      <c r="A58" s="33" t="s">
        <v>76</v>
      </c>
      <c r="B58" s="34"/>
      <c r="C58" s="34"/>
      <c r="D58" s="34"/>
      <c r="F58" s="11"/>
      <c r="G58" s="11"/>
    </row>
    <row r="59" spans="1:7" x14ac:dyDescent="0.25">
      <c r="A59" s="20" t="s">
        <v>98</v>
      </c>
      <c r="B59" s="21"/>
      <c r="C59" s="21"/>
      <c r="D59" s="22">
        <f>70*(SUMPRODUCT(E2:E48,B2:B48)/SUM(E2:E48))</f>
        <v>0</v>
      </c>
      <c r="F59" s="30" t="s">
        <v>87</v>
      </c>
      <c r="G59" s="30"/>
    </row>
    <row r="60" spans="1:7" ht="28.5" customHeight="1" x14ac:dyDescent="0.25">
      <c r="A60" s="33" t="s">
        <v>79</v>
      </c>
      <c r="B60" s="33"/>
      <c r="C60" s="33"/>
      <c r="D60" s="33"/>
      <c r="F60" s="31">
        <f>F57*4</f>
        <v>0</v>
      </c>
      <c r="G60" s="31"/>
    </row>
    <row r="61" spans="1:7" ht="16.149999999999999" customHeight="1" x14ac:dyDescent="0.25">
      <c r="A61" s="24" t="s">
        <v>97</v>
      </c>
      <c r="B61" s="23"/>
      <c r="C61" s="23"/>
      <c r="D61" s="22">
        <f>3*F52</f>
        <v>0</v>
      </c>
      <c r="F61" s="39" t="s">
        <v>100</v>
      </c>
      <c r="G61" s="40"/>
    </row>
    <row r="62" spans="1:7" ht="15.75" customHeight="1" x14ac:dyDescent="0.25">
      <c r="A62" s="20" t="s">
        <v>80</v>
      </c>
      <c r="B62" s="25"/>
      <c r="C62" s="25"/>
      <c r="D62" s="22">
        <f>F51+F50</f>
        <v>0</v>
      </c>
      <c r="F62" s="41"/>
      <c r="G62" s="42"/>
    </row>
    <row r="63" spans="1:7" ht="15.75" x14ac:dyDescent="0.25">
      <c r="A63" s="26" t="s">
        <v>73</v>
      </c>
      <c r="B63" s="25"/>
      <c r="C63" s="25"/>
      <c r="D63" s="27">
        <f>D56*3+D57+D59+D62+D61</f>
        <v>0</v>
      </c>
      <c r="F63" s="37">
        <f>F60+F51+F50+4*F53</f>
        <v>1200000</v>
      </c>
      <c r="G63" s="38"/>
    </row>
    <row r="64" spans="1:7" x14ac:dyDescent="0.25">
      <c r="C64" s="4"/>
    </row>
    <row r="65" spans="1:6" ht="20.25" customHeight="1" x14ac:dyDescent="0.25">
      <c r="A65" s="19" t="s">
        <v>83</v>
      </c>
      <c r="B65" s="19"/>
      <c r="C65" s="19"/>
      <c r="D65" s="19"/>
      <c r="E65" s="19"/>
      <c r="F65" s="19"/>
    </row>
    <row r="66" spans="1:6" ht="20.25" customHeight="1" x14ac:dyDescent="0.25">
      <c r="A66" s="19" t="s">
        <v>37</v>
      </c>
      <c r="B66" s="19"/>
      <c r="C66" s="19"/>
    </row>
    <row r="67" spans="1:6" ht="20.25" customHeight="1" x14ac:dyDescent="0.25">
      <c r="A67" s="19" t="s">
        <v>38</v>
      </c>
      <c r="B67" s="19"/>
      <c r="C67" s="19"/>
    </row>
    <row r="68" spans="1:6" ht="35.25" customHeight="1" x14ac:dyDescent="0.25">
      <c r="A68" s="32" t="s">
        <v>39</v>
      </c>
      <c r="B68" s="32"/>
      <c r="C68" s="32"/>
      <c r="D68" s="32"/>
      <c r="E68" s="32"/>
      <c r="F68" s="32"/>
    </row>
    <row r="69" spans="1:6" ht="45.75" customHeight="1" x14ac:dyDescent="0.25">
      <c r="A69" s="32" t="s">
        <v>85</v>
      </c>
      <c r="B69" s="32"/>
      <c r="C69" s="32"/>
      <c r="D69" s="32"/>
    </row>
  </sheetData>
  <sheetProtection algorithmName="SHA-512" hashValue="Nan/xEblFRZrhIYD4XZ5H3+GQQmLiNRTb5J0RlBVcrroTCHFvRZD78GdiLnTJTzwlwgojzJwTZYrIZH2z4QB2w==" saltValue="Or973F0+SF6mbiMlPQ5a/w==" spinCount="100000" sheet="1" objects="1" scenarios="1"/>
  <protectedRanges>
    <protectedRange sqref="B2:D48" name="Oblast1"/>
    <protectedRange sqref="G2:G27" name="Oblast2"/>
    <protectedRange sqref="F50:F52" name="Oblast3"/>
  </protectedRanges>
  <autoFilter ref="A1:G1" xr:uid="{00000000-0001-0000-0000-000000000000}"/>
  <mergeCells count="13">
    <mergeCell ref="A69:D69"/>
    <mergeCell ref="A68:F68"/>
    <mergeCell ref="A58:D58"/>
    <mergeCell ref="A60:D60"/>
    <mergeCell ref="A52:D52"/>
    <mergeCell ref="F63:G63"/>
    <mergeCell ref="F61:G62"/>
    <mergeCell ref="A50:D50"/>
    <mergeCell ref="F56:G56"/>
    <mergeCell ref="F57:G57"/>
    <mergeCell ref="F59:G59"/>
    <mergeCell ref="F60:G60"/>
    <mergeCell ref="A51:D51"/>
  </mergeCells>
  <pageMargins left="0.7" right="0.7" top="0.78740157499999996" bottom="0.78740157499999996" header="0.3" footer="0.3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KSUS Tiskárny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Jaromir Nerad</dc:creator>
  <cp:keywords/>
  <dc:description/>
  <cp:lastModifiedBy>Petr Nádvorník</cp:lastModifiedBy>
  <cp:revision/>
  <dcterms:created xsi:type="dcterms:W3CDTF">2017-11-06T13:34:44Z</dcterms:created>
  <dcterms:modified xsi:type="dcterms:W3CDTF">2025-09-23T08:07:06Z</dcterms:modified>
  <cp:category/>
  <cp:contentStatus/>
</cp:coreProperties>
</file>